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77E13B0E-1C50-4FE6-BDF7-DD1E5CEC36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75" i="1"/>
  <c r="B76" i="1" s="1"/>
  <c r="B71" i="1"/>
  <c r="B68" i="1"/>
  <c r="J51" i="1"/>
  <c r="F60" i="1" s="1"/>
  <c r="I51" i="1"/>
  <c r="F56" i="1" s="1"/>
  <c r="H51" i="1"/>
  <c r="E56" i="1" s="1"/>
  <c r="G51" i="1"/>
  <c r="D56" i="1" s="1"/>
  <c r="F51" i="1"/>
  <c r="D60" i="1" s="1"/>
  <c r="E51" i="1"/>
  <c r="C56" i="1" s="1"/>
  <c r="D51" i="1"/>
  <c r="C60" i="1" s="1"/>
  <c r="C51" i="1"/>
  <c r="B56" i="1" s="1"/>
  <c r="B51" i="1"/>
  <c r="B60" i="1" s="1"/>
  <c r="G29" i="1"/>
  <c r="G28" i="1"/>
  <c r="I81" i="1" l="1"/>
  <c r="C81" i="1"/>
  <c r="B63" i="1" s="1"/>
  <c r="H81" i="1"/>
  <c r="B81" i="1"/>
  <c r="G81" i="1"/>
  <c r="F81" i="1"/>
  <c r="E81" i="1"/>
  <c r="D81" i="1"/>
  <c r="E60" i="1"/>
</calcChain>
</file>

<file path=xl/sharedStrings.xml><?xml version="1.0" encoding="utf-8"?>
<sst xmlns="http://schemas.openxmlformats.org/spreadsheetml/2006/main" count="47" uniqueCount="41">
  <si>
    <t>HP650L Subaru COBB Accessport</t>
  </si>
  <si>
    <t>Injector Type:</t>
  </si>
  <si>
    <t>HP650L</t>
  </si>
  <si>
    <t>Matched Set:</t>
  </si>
  <si>
    <t>None selected</t>
  </si>
  <si>
    <t>Report Date:</t>
  </si>
  <si>
    <t>14/08/2024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</si>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</sst>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4" borderId="9" xfId="0" applyNumberFormat="1" applyFont="1" applyFill="1" applyBorder="1" applyProtection="1">
      <protection locked="0"/>
    </xf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290A52-FFE7-4F73-BEB5-ED7EC318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J82"/>
  <sheetViews>
    <sheetView tabSelected="1" workbookViewId="0">
      <selection activeCell="B33" sqref="B3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3" spans="1:9" x14ac:dyDescent="0.25">
      <c r="A23" s="2"/>
      <c r="B23" s="11"/>
      <c r="C23" s="11"/>
      <c r="D23" s="12"/>
    </row>
    <row r="24" spans="1:9" x14ac:dyDescent="0.25">
      <c r="A24" s="5" t="s">
        <v>7</v>
      </c>
      <c r="B24" s="13">
        <v>14</v>
      </c>
      <c r="C24" s="13" t="s">
        <v>8</v>
      </c>
      <c r="D24" s="14"/>
    </row>
    <row r="25" spans="1:9" x14ac:dyDescent="0.25">
      <c r="A25" s="8"/>
      <c r="B25" s="15"/>
      <c r="C25" s="15"/>
      <c r="D25" s="16"/>
    </row>
    <row r="28" spans="1:9" x14ac:dyDescent="0.25">
      <c r="A28" s="17" t="s">
        <v>9</v>
      </c>
      <c r="B28" s="50">
        <v>43.5</v>
      </c>
      <c r="C28" s="17" t="s">
        <v>10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29" spans="1:9" x14ac:dyDescent="0.25">
      <c r="A29" s="17" t="s">
        <v>11</v>
      </c>
      <c r="B29" s="51">
        <v>10</v>
      </c>
      <c r="C29" s="17" t="s">
        <v>12</v>
      </c>
      <c r="D29" s="17"/>
      <c r="E29" s="17"/>
      <c r="F29" s="17"/>
      <c r="G29" t="str">
        <f>IF(AND($B$29&gt;=0, $B$29&lt;=100), "", "Invalid value! Calculated values below may not be valid for this value.")</f>
        <v/>
      </c>
    </row>
    <row r="31" spans="1:9" ht="28.9" customHeight="1" x14ac:dyDescent="0.5">
      <c r="A31" s="1" t="s">
        <v>13</v>
      </c>
      <c r="B31" s="1"/>
    </row>
    <row r="32" spans="1:9" x14ac:dyDescent="0.25">
      <c r="A32" s="18" t="s">
        <v>14</v>
      </c>
      <c r="B32" s="19">
        <v>0.13000000000000009</v>
      </c>
      <c r="C32" s="19">
        <v>0.1830615496904052</v>
      </c>
      <c r="D32" s="19">
        <v>0.25778100750040511</v>
      </c>
      <c r="E32" s="19">
        <v>0.36299839010598511</v>
      </c>
      <c r="F32" s="19">
        <v>0.51116190636864467</v>
      </c>
      <c r="G32" s="19">
        <v>0.71980069786573708</v>
      </c>
      <c r="H32" s="19">
        <v>1.0135987016887451</v>
      </c>
      <c r="I32" s="20">
        <v>1.427314993040955</v>
      </c>
    </row>
    <row r="33" spans="1:10" x14ac:dyDescent="0.25">
      <c r="A33" s="8" t="s">
        <v>15</v>
      </c>
      <c r="B33" s="21">
        <v>59.806959706959631</v>
      </c>
      <c r="C33" s="21">
        <v>24.812934056264659</v>
      </c>
      <c r="D33" s="21">
        <v>24.006691131664809</v>
      </c>
      <c r="E33" s="21">
        <v>4.0490679855603018</v>
      </c>
      <c r="F33" s="21">
        <v>9.8004062212290286</v>
      </c>
      <c r="G33" s="21">
        <v>4.5216798263856646</v>
      </c>
      <c r="H33" s="21">
        <v>1.529259691347824</v>
      </c>
      <c r="I33" s="22">
        <v>0</v>
      </c>
    </row>
    <row r="35" spans="1:10" x14ac:dyDescent="0.25">
      <c r="A35" s="23" t="s">
        <v>16</v>
      </c>
      <c r="B35" s="24">
        <v>0.13000000000000009</v>
      </c>
    </row>
    <row r="37" spans="1:10" x14ac:dyDescent="0.25">
      <c r="A37" s="23" t="s">
        <v>17</v>
      </c>
      <c r="B37" s="25">
        <v>1.427314993040955</v>
      </c>
    </row>
    <row r="39" spans="1:10" x14ac:dyDescent="0.25">
      <c r="A39" s="23" t="s">
        <v>18</v>
      </c>
      <c r="B39" s="26">
        <v>10000</v>
      </c>
    </row>
    <row r="41" spans="1:10" hidden="1" x14ac:dyDescent="0.25">
      <c r="A41" s="27"/>
      <c r="B41" s="28" t="s">
        <v>19</v>
      </c>
      <c r="C41" s="28"/>
      <c r="D41" s="28"/>
      <c r="E41" s="28"/>
      <c r="F41" s="28"/>
      <c r="G41" s="28"/>
      <c r="H41" s="28"/>
      <c r="I41" s="28"/>
      <c r="J41" s="29"/>
    </row>
    <row r="42" spans="1:10" hidden="1" x14ac:dyDescent="0.25">
      <c r="A42" s="30" t="s">
        <v>20</v>
      </c>
      <c r="B42" s="31">
        <v>6.5</v>
      </c>
      <c r="C42" s="31">
        <v>8</v>
      </c>
      <c r="D42" s="31">
        <v>9</v>
      </c>
      <c r="E42" s="31">
        <v>10</v>
      </c>
      <c r="F42" s="31">
        <v>11.5</v>
      </c>
      <c r="G42" s="31">
        <v>12</v>
      </c>
      <c r="H42" s="31">
        <v>14</v>
      </c>
      <c r="I42" s="31">
        <v>16</v>
      </c>
      <c r="J42" s="32">
        <v>16.5</v>
      </c>
    </row>
    <row r="43" spans="1:10" hidden="1" x14ac:dyDescent="0.25">
      <c r="A43" s="33">
        <v>29.007999999999999</v>
      </c>
      <c r="B43" s="34">
        <v>2.6469234925549681</v>
      </c>
      <c r="C43" s="34">
        <v>2.0356317620536601</v>
      </c>
      <c r="D43" s="34">
        <v>1.739674894213761</v>
      </c>
      <c r="E43" s="34">
        <v>1.509495235306811</v>
      </c>
      <c r="F43" s="34">
        <v>1.252548319679005</v>
      </c>
      <c r="G43" s="34">
        <v>1.18409817794825</v>
      </c>
      <c r="H43" s="34">
        <v>0.96766905445860285</v>
      </c>
      <c r="I43" s="34">
        <v>0.82118384478673079</v>
      </c>
      <c r="J43" s="35">
        <v>0.79594049799655409</v>
      </c>
    </row>
    <row r="44" spans="1:10" hidden="1" x14ac:dyDescent="0.25">
      <c r="A44" s="33">
        <v>43.512</v>
      </c>
      <c r="B44" s="34">
        <v>2.9970832487038228</v>
      </c>
      <c r="C44" s="34">
        <v>2.2299118857305631</v>
      </c>
      <c r="D44" s="34">
        <v>1.866072657921136</v>
      </c>
      <c r="E44" s="34">
        <v>1.5913215027506309</v>
      </c>
      <c r="F44" s="34">
        <v>1.3008769891072549</v>
      </c>
      <c r="G44" s="34">
        <v>1.2277915789425291</v>
      </c>
      <c r="H44" s="34">
        <v>1.009705648706158</v>
      </c>
      <c r="I44" s="34">
        <v>0.86019476190964284</v>
      </c>
      <c r="J44" s="35">
        <v>0.82954615709791746</v>
      </c>
    </row>
    <row r="45" spans="1:10" hidden="1" x14ac:dyDescent="0.25">
      <c r="A45" s="33">
        <v>58.015999999999998</v>
      </c>
      <c r="B45" s="34">
        <v>3.3936862109640962</v>
      </c>
      <c r="C45" s="34">
        <v>2.4619511337179119</v>
      </c>
      <c r="D45" s="34">
        <v>2.0253956057802962</v>
      </c>
      <c r="E45" s="34">
        <v>1.70200337235451</v>
      </c>
      <c r="F45" s="34">
        <v>1.373390059270948</v>
      </c>
      <c r="G45" s="34">
        <v>1.294494492614185</v>
      </c>
      <c r="H45" s="34">
        <v>1.0719630988161071</v>
      </c>
      <c r="I45" s="34">
        <v>0.91969531074767197</v>
      </c>
      <c r="J45" s="35">
        <v>0.88418636573191378</v>
      </c>
    </row>
    <row r="46" spans="1:10" hidden="1" x14ac:dyDescent="0.25">
      <c r="A46" s="33">
        <v>72.52</v>
      </c>
      <c r="B46" s="34">
        <v>3.8176020158370969</v>
      </c>
      <c r="C46" s="34">
        <v>2.711360689392091</v>
      </c>
      <c r="D46" s="34">
        <v>2.1964159524176798</v>
      </c>
      <c r="E46" s="34">
        <v>1.8194740899949291</v>
      </c>
      <c r="F46" s="34">
        <v>1.446762322921652</v>
      </c>
      <c r="G46" s="34">
        <v>1.360462227339795</v>
      </c>
      <c r="H46" s="34">
        <v>1.1290187756651351</v>
      </c>
      <c r="I46" s="34">
        <v>0.9725849246776086</v>
      </c>
      <c r="J46" s="35">
        <v>0.9323410729003534</v>
      </c>
    </row>
    <row r="47" spans="1:10" hidden="1" x14ac:dyDescent="0.25">
      <c r="A47" s="33">
        <v>87.024000000000001</v>
      </c>
      <c r="B47" s="34">
        <v>4.3053604369698881</v>
      </c>
      <c r="C47" s="34">
        <v>3.0134118732752349</v>
      </c>
      <c r="D47" s="34">
        <v>2.4135660496054721</v>
      </c>
      <c r="E47" s="34">
        <v>1.9773270386941211</v>
      </c>
      <c r="F47" s="34">
        <v>1.5533287099566679</v>
      </c>
      <c r="G47" s="34">
        <v>1.457610228641701</v>
      </c>
      <c r="H47" s="34">
        <v>1.2111101872756791</v>
      </c>
      <c r="I47" s="34">
        <v>1.047423174221993</v>
      </c>
      <c r="J47" s="35">
        <v>1.002150364750795</v>
      </c>
    </row>
    <row r="48" spans="1:10" hidden="1" x14ac:dyDescent="0.25">
      <c r="A48" s="36">
        <v>101.52800000000001</v>
      </c>
      <c r="B48" s="37">
        <v>4.9491513851552673</v>
      </c>
      <c r="C48" s="37">
        <v>3.4590361430352199</v>
      </c>
      <c r="D48" s="37">
        <v>2.766938386261597</v>
      </c>
      <c r="E48" s="37">
        <v>2.2648157386200718</v>
      </c>
      <c r="F48" s="37">
        <v>1.781084287419056</v>
      </c>
      <c r="G48" s="37">
        <v>1.6735140791879759</v>
      </c>
      <c r="H48" s="37">
        <v>1.404134978815923</v>
      </c>
      <c r="I48" s="37">
        <v>1.228429767049096</v>
      </c>
      <c r="J48" s="38">
        <v>1.177414464576557</v>
      </c>
    </row>
    <row r="49" spans="1:10" hidden="1" x14ac:dyDescent="0.25"/>
    <row r="50" spans="1:10" hidden="1" x14ac:dyDescent="0.25">
      <c r="A50" s="18" t="s">
        <v>19</v>
      </c>
      <c r="B50" s="19">
        <v>6.5</v>
      </c>
      <c r="C50" s="19">
        <v>8</v>
      </c>
      <c r="D50" s="19">
        <v>9</v>
      </c>
      <c r="E50" s="19">
        <v>10</v>
      </c>
      <c r="F50" s="19">
        <v>11.5</v>
      </c>
      <c r="G50" s="19">
        <v>12</v>
      </c>
      <c r="H50" s="19">
        <v>14</v>
      </c>
      <c r="I50" s="19">
        <v>16</v>
      </c>
      <c r="J50" s="20">
        <v>16.5</v>
      </c>
    </row>
    <row r="51" spans="1:10" hidden="1" x14ac:dyDescent="0.25">
      <c r="A51" s="8" t="s">
        <v>21</v>
      </c>
      <c r="B51" s="9">
        <f ca="1">FORECAST(
            $B$28,
            OFFSET($B$43:$B$48,MATCH($B$28,$A$43:$A$48,1)-1,0,2),
            OFFSET($A$43:$A$48,MATCH($B$28,$A$43:$A$48,1)-1,0,2)
        )</f>
        <v>2.9967935412387243</v>
      </c>
      <c r="C51" s="9">
        <f ca="1">FORECAST(
            $B$28,
            OFFSET($C$43:$C$48,MATCH($B$28,$A$43:$A$48,1)-1,0,2),
            OFFSET($A$43:$A$48,MATCH($B$28,$A$43:$A$48,1)-1,0,2)
        )</f>
        <v>2.2297511465217852</v>
      </c>
      <c r="D51" s="9">
        <f ca="1">FORECAST(
            $B$28,
            OFFSET($D$43:$D$48,MATCH($B$28,$A$43:$A$48,1)-1,0,2),
            OFFSET($A$43:$A$48,MATCH($B$28,$A$43:$A$48,1)-1,0,2)
        )</f>
        <v>1.8659680817239153</v>
      </c>
      <c r="E51" s="9">
        <f ca="1">FORECAST(
            $B$28,
            OFFSET($E$43:$E$48,MATCH($B$28,$A$43:$A$48,1)-1,0,2),
            OFFSET($A$43:$A$48,MATCH($B$28,$A$43:$A$48,1)-1,0,2)
        )</f>
        <v>1.5912538031360883</v>
      </c>
      <c r="F51" s="9">
        <f ca="1">FORECAST(
            $B$28,
            OFFSET($F$43:$F$48,MATCH($B$28,$A$43:$A$48,1)-1,0,2),
            OFFSET($A$43:$A$48,MATCH($B$28,$A$43:$A$48,1)-1,0,2)
        )</f>
        <v>1.3008370039974135</v>
      </c>
      <c r="G51" s="9">
        <f ca="1">FORECAST(
            $B$28,
            OFFSET($G$43:$G$48,MATCH($B$28,$A$43:$A$48,1)-1,0,2),
            OFFSET($A$43:$A$48,MATCH($B$28,$A$43:$A$48,1)-1,0,2)
        )</f>
        <v>1.2277554288589707</v>
      </c>
      <c r="H51" s="9">
        <f ca="1">FORECAST(
            $B$28,
            OFFSET($H$43:$H$48,MATCH($B$28,$A$43:$A$48,1)-1,0,2),
            OFFSET($A$43:$A$48,MATCH($B$28,$A$43:$A$48,1)-1,0,2)
        )</f>
        <v>1.0096708693948666</v>
      </c>
      <c r="I51" s="9">
        <f ca="1">FORECAST(
            $B$28,
            OFFSET($I$43:$I$48,MATCH($B$28,$A$43:$A$48,1)-1,0,2),
            OFFSET($A$43:$A$48,MATCH($B$28,$A$43:$A$48,1)-1,0,2)
        )</f>
        <v>0.86016248591643574</v>
      </c>
      <c r="J51" s="10">
        <f ca="1">FORECAST(
            $B$28,
            OFFSET($J$43:$J$48,MATCH($B$28,$A$43:$A$48,1)-1,0,2),
            OFFSET($A$43:$A$48,MATCH($B$28,$A$43:$A$48,1)-1,0,2)
        )</f>
        <v>0.82951835318801559</v>
      </c>
    </row>
    <row r="52" spans="1:10" hidden="1" x14ac:dyDescent="0.25"/>
    <row r="53" spans="1:10" hidden="1" x14ac:dyDescent="0.25"/>
    <row r="54" spans="1:10" ht="28.9" customHeight="1" x14ac:dyDescent="0.5">
      <c r="A54" s="1" t="s">
        <v>22</v>
      </c>
    </row>
    <row r="55" spans="1:10" x14ac:dyDescent="0.25">
      <c r="A55" s="39" t="s">
        <v>19</v>
      </c>
      <c r="B55" s="40">
        <v>8</v>
      </c>
      <c r="C55" s="40">
        <v>10</v>
      </c>
      <c r="D55" s="40">
        <v>12</v>
      </c>
      <c r="E55" s="40">
        <v>14</v>
      </c>
      <c r="F55" s="41">
        <v>16</v>
      </c>
    </row>
    <row r="56" spans="1:10" x14ac:dyDescent="0.25">
      <c r="A56" s="36" t="s">
        <v>21</v>
      </c>
      <c r="B56" s="37">
        <f ca="1">$C$51</f>
        <v>2.2297511465217852</v>
      </c>
      <c r="C56" s="37">
        <f ca="1">$E$51</f>
        <v>1.5912538031360883</v>
      </c>
      <c r="D56" s="37">
        <f ca="1">$G$51</f>
        <v>1.2277554288589707</v>
      </c>
      <c r="E56" s="37">
        <f ca="1">$H$51</f>
        <v>1.0096708693948666</v>
      </c>
      <c r="F56" s="38">
        <f ca="1">$I$51</f>
        <v>0.86016248591643574</v>
      </c>
    </row>
    <row r="58" spans="1:10" ht="28.9" customHeight="1" x14ac:dyDescent="0.5">
      <c r="A58" s="1" t="s">
        <v>23</v>
      </c>
    </row>
    <row r="59" spans="1:10" x14ac:dyDescent="0.25">
      <c r="A59" s="39" t="s">
        <v>19</v>
      </c>
      <c r="B59" s="40">
        <v>6.5</v>
      </c>
      <c r="C59" s="40">
        <v>9</v>
      </c>
      <c r="D59" s="40">
        <v>11.5</v>
      </c>
      <c r="E59" s="40">
        <v>14</v>
      </c>
      <c r="F59" s="41">
        <v>16.5</v>
      </c>
    </row>
    <row r="60" spans="1:10" x14ac:dyDescent="0.25">
      <c r="A60" s="36" t="s">
        <v>21</v>
      </c>
      <c r="B60" s="37">
        <f ca="1">$B$51</f>
        <v>2.9967935412387243</v>
      </c>
      <c r="C60" s="37">
        <f ca="1">$D$51</f>
        <v>1.8659680817239153</v>
      </c>
      <c r="D60" s="37">
        <f ca="1">$F$51</f>
        <v>1.3008370039974135</v>
      </c>
      <c r="E60" s="37">
        <f ca="1">$H$51</f>
        <v>1.0096708693948666</v>
      </c>
      <c r="F60" s="38">
        <f ca="1">$J$51</f>
        <v>0.82951835318801559</v>
      </c>
    </row>
    <row r="62" spans="1:10" ht="28.9" customHeight="1" x14ac:dyDescent="0.5">
      <c r="A62" s="1" t="s">
        <v>24</v>
      </c>
    </row>
    <row r="63" spans="1:10" x14ac:dyDescent="0.25">
      <c r="A63" s="23" t="s">
        <v>40</v>
      </c>
      <c r="B63" s="26">
        <f>_xlfn.FORECAST.LINEAR($B$77,   INDEX($B$81:$I$81,MATCH($B$77,$B$79:$I$79,1)):INDEX($B$81:$I$81,MATCH($B$77,$B$79:$I$79,1)+1),   INDEX($B$79:$I$79,MATCH($B$77,$B$79:$I$79,1)):INDEX($B$79:$I$79,MATCH($B$77,$B$79:$I$79,1)+1))</f>
        <v>3837.6435191969949</v>
      </c>
    </row>
    <row r="65" spans="1:9" ht="31.5" hidden="1" x14ac:dyDescent="0.5">
      <c r="A65" s="1" t="s">
        <v>25</v>
      </c>
    </row>
    <row r="66" spans="1:9" hidden="1" x14ac:dyDescent="0.25">
      <c r="A66" t="s">
        <v>26</v>
      </c>
      <c r="B66">
        <v>14.7</v>
      </c>
    </row>
    <row r="67" spans="1:9" hidden="1" x14ac:dyDescent="0.25">
      <c r="A67" t="s">
        <v>27</v>
      </c>
      <c r="B67">
        <v>9.0079999999999991</v>
      </c>
    </row>
    <row r="68" spans="1:9" hidden="1" x14ac:dyDescent="0.25">
      <c r="A68" t="s">
        <v>28</v>
      </c>
      <c r="B68">
        <f>($B$29/100) * $B$67 + ((100-$B$29)/100) * $B$66</f>
        <v>14.130800000000001</v>
      </c>
    </row>
    <row r="69" spans="1:9" hidden="1" x14ac:dyDescent="0.25">
      <c r="A69" t="s">
        <v>29</v>
      </c>
      <c r="B69">
        <v>0.73</v>
      </c>
    </row>
    <row r="70" spans="1:9" hidden="1" x14ac:dyDescent="0.25">
      <c r="A70" t="s">
        <v>30</v>
      </c>
      <c r="B70">
        <v>0.79</v>
      </c>
    </row>
    <row r="71" spans="1:9" hidden="1" x14ac:dyDescent="0.25">
      <c r="A71" t="s">
        <v>31</v>
      </c>
      <c r="B71">
        <f>($B$29/100) * $B$70 + ((100-$B$29)/100) * $B$69</f>
        <v>0.73599999999999999</v>
      </c>
    </row>
    <row r="72" spans="1:9" hidden="1" x14ac:dyDescent="0.25">
      <c r="A72" t="s">
        <v>32</v>
      </c>
      <c r="B72">
        <v>6.8947599999999998</v>
      </c>
    </row>
    <row r="73" spans="1:9" hidden="1" x14ac:dyDescent="0.25">
      <c r="A73" t="s">
        <v>33</v>
      </c>
      <c r="B73">
        <v>60000000</v>
      </c>
    </row>
    <row r="74" spans="1:9" hidden="1" x14ac:dyDescent="0.25">
      <c r="A74" t="s">
        <v>34</v>
      </c>
      <c r="B74">
        <v>1</v>
      </c>
    </row>
    <row r="75" spans="1:9" hidden="1" x14ac:dyDescent="0.25">
      <c r="A75" t="s">
        <v>35</v>
      </c>
      <c r="B75">
        <f>$B$74/ ($B$68 + 1)</f>
        <v>6.6090358738467234E-2</v>
      </c>
    </row>
    <row r="76" spans="1:9" hidden="1" x14ac:dyDescent="0.25">
      <c r="A76" t="s">
        <v>36</v>
      </c>
      <c r="B76">
        <f>$B$75 / 2</f>
        <v>3.3045179369233617E-2</v>
      </c>
    </row>
    <row r="77" spans="1:9" hidden="1" x14ac:dyDescent="0.25">
      <c r="A77" t="s">
        <v>37</v>
      </c>
      <c r="B77">
        <f>$B$28 * 6.89476</f>
        <v>299.92205999999999</v>
      </c>
    </row>
    <row r="78" spans="1:9" hidden="1" x14ac:dyDescent="0.25">
      <c r="A78" s="42"/>
      <c r="B78" s="43" t="s">
        <v>37</v>
      </c>
      <c r="C78" s="43"/>
      <c r="D78" s="43"/>
      <c r="E78" s="43"/>
      <c r="F78" s="43"/>
      <c r="G78" s="43"/>
      <c r="H78" s="43"/>
      <c r="I78" s="44"/>
    </row>
    <row r="79" spans="1:9" hidden="1" x14ac:dyDescent="0.25">
      <c r="A79" s="45"/>
      <c r="B79" s="46">
        <v>199</v>
      </c>
      <c r="C79" s="46">
        <v>200</v>
      </c>
      <c r="D79" s="46">
        <v>300</v>
      </c>
      <c r="E79" s="46">
        <v>400</v>
      </c>
      <c r="F79" s="46">
        <v>500</v>
      </c>
      <c r="G79" s="46">
        <v>600</v>
      </c>
      <c r="H79" s="46">
        <v>700</v>
      </c>
      <c r="I79" s="47">
        <v>701</v>
      </c>
    </row>
    <row r="80" spans="1:9" hidden="1" x14ac:dyDescent="0.25">
      <c r="A80" s="5" t="s">
        <v>38</v>
      </c>
      <c r="B80" s="48">
        <v>565.1</v>
      </c>
      <c r="C80" s="48">
        <v>565.1</v>
      </c>
      <c r="D80" s="48">
        <v>702.1</v>
      </c>
      <c r="E80" s="48">
        <v>825.90000000000009</v>
      </c>
      <c r="F80" s="48">
        <v>925.3</v>
      </c>
      <c r="G80" s="48">
        <v>1015.1</v>
      </c>
      <c r="H80" s="48">
        <v>1096.433313825637</v>
      </c>
      <c r="I80" s="49">
        <v>1096.433313825637</v>
      </c>
    </row>
    <row r="81" spans="1:9" hidden="1" x14ac:dyDescent="0.25">
      <c r="A81" s="8" t="s">
        <v>39</v>
      </c>
      <c r="B81" s="21">
        <f>$B$76 / 565.1 / $B$71*$B$73</f>
        <v>4767.1217343073586</v>
      </c>
      <c r="C81" s="21">
        <f>$B$76 / 565.1 / $B$71*$B$73</f>
        <v>4767.1217343073586</v>
      </c>
      <c r="D81" s="21">
        <f>$B$76 / 702.1 / $B$71*$B$73</f>
        <v>3836.9185188108368</v>
      </c>
      <c r="E81" s="21">
        <f>$B$76 / 825.9 / $B$71*$B$73</f>
        <v>3261.7756290798993</v>
      </c>
      <c r="F81" s="21">
        <f>$B$76 / 925.3 / $B$71*$B$73</f>
        <v>2911.380624723969</v>
      </c>
      <c r="G81" s="21">
        <f>$B$76 / 1015.1 / $B$71*$B$73</f>
        <v>2653.8276938795079</v>
      </c>
      <c r="H81" s="21">
        <f>$B$76 / 1096.43331382563 / $B$71*$B$73</f>
        <v>2456.9670203267005</v>
      </c>
      <c r="I81" s="22">
        <f>$B$76 / 1096.43331382563 / $B$71*$B$73</f>
        <v>2456.9670203267005</v>
      </c>
    </row>
    <row r="82" spans="1:9" hidden="1" x14ac:dyDescent="0.25"/>
  </sheetData>
  <sheetProtection algorithmName="SHA-512" hashValue="3PUnbbj7kQ12sriyKreagr05NFKclt6mzyLttJGme/Azv0QHOXoNixV8Rr6xVadivBTZCKPqdzORUxnlP8xVcA==" saltValue="OWyBx71lKKilYQz62GXioQ==" spinCount="100000" sheet="1" objects="1" scenarios="1"/>
  <conditionalFormatting sqref="A28:H28">
    <cfRule type="expression" dxfId="1" priority="1">
      <formula>NOT(AND($B$28&gt;=29, $B$28&lt;=101.5))</formula>
    </cfRule>
  </conditionalFormatting>
  <conditionalFormatting sqref="A29:H29">
    <cfRule type="expression" dxfId="0" priority="2">
      <formula>NOT(AND($B$29&gt;=0, $B$29&lt;=100))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2024-08-14T01:17:51Z</dcterms:created>
  <dcterms:modified xsi:type="dcterms:W3CDTF">2024-08-14T02:26:52Z</dcterms:modified>
</cp:coreProperties>
</file>